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480" yWindow="300" windowWidth="18495" windowHeight="11700" xr2:uid="{00000000-000D-0000-FFFF-FFFF00000000}"/>
  </bookViews>
  <sheets>
    <sheet name="Chart1" sheetId="6" r:id="rId1"/>
    <sheet name="ADC" sheetId="5" r:id="rId2"/>
  </sheets>
  <calcPr calcId="171027"/>
</workbook>
</file>

<file path=xl/calcChain.xml><?xml version="1.0" encoding="utf-8"?>
<calcChain xmlns="http://schemas.openxmlformats.org/spreadsheetml/2006/main">
  <c r="E28" i="5" l="1"/>
  <c r="B15" i="5" l="1"/>
  <c r="B16" i="5" s="1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F14" i="5"/>
  <c r="G14" i="5" s="1"/>
  <c r="D14" i="5"/>
  <c r="H14" i="5" s="1"/>
  <c r="C14" i="5"/>
  <c r="F15" i="5" l="1"/>
  <c r="G15" i="5" s="1"/>
  <c r="I14" i="5"/>
  <c r="J14" i="5" s="1"/>
  <c r="B17" i="5"/>
  <c r="F16" i="5"/>
  <c r="C15" i="5"/>
  <c r="D15" i="5"/>
  <c r="H15" i="5" s="1"/>
  <c r="G16" i="5" l="1"/>
  <c r="I15" i="5"/>
  <c r="J15" i="5" s="1"/>
  <c r="B18" i="5"/>
  <c r="F17" i="5"/>
  <c r="D16" i="5"/>
  <c r="H16" i="5" s="1"/>
  <c r="C16" i="5"/>
  <c r="G17" i="5" l="1"/>
  <c r="B19" i="5"/>
  <c r="F18" i="5"/>
  <c r="I16" i="5"/>
  <c r="J16" i="5" s="1"/>
  <c r="D17" i="5"/>
  <c r="H17" i="5" s="1"/>
  <c r="C17" i="5"/>
  <c r="I17" i="5" l="1"/>
  <c r="J17" i="5" s="1"/>
  <c r="G18" i="5"/>
  <c r="F19" i="5"/>
  <c r="B20" i="5"/>
  <c r="D18" i="5"/>
  <c r="H18" i="5" s="1"/>
  <c r="C18" i="5"/>
  <c r="I18" i="5" l="1"/>
  <c r="J18" i="5" s="1"/>
  <c r="F20" i="5"/>
  <c r="B21" i="5"/>
  <c r="G19" i="5"/>
  <c r="D19" i="5"/>
  <c r="H19" i="5" s="1"/>
  <c r="C19" i="5"/>
  <c r="I19" i="5" l="1"/>
  <c r="J19" i="5" s="1"/>
  <c r="F21" i="5"/>
  <c r="B22" i="5"/>
  <c r="G20" i="5"/>
  <c r="D20" i="5"/>
  <c r="H20" i="5" s="1"/>
  <c r="C20" i="5"/>
  <c r="I20" i="5" l="1"/>
  <c r="J20" i="5" s="1"/>
  <c r="B23" i="5"/>
  <c r="F22" i="5"/>
  <c r="G21" i="5"/>
  <c r="C21" i="5"/>
  <c r="D21" i="5"/>
  <c r="H21" i="5" s="1"/>
  <c r="I21" i="5" l="1"/>
  <c r="J21" i="5" s="1"/>
  <c r="G22" i="5"/>
  <c r="B24" i="5"/>
  <c r="F23" i="5"/>
  <c r="D22" i="5"/>
  <c r="H22" i="5" s="1"/>
  <c r="C22" i="5"/>
  <c r="I22" i="5" l="1"/>
  <c r="J22" i="5" s="1"/>
  <c r="G23" i="5"/>
  <c r="B25" i="5"/>
  <c r="F24" i="5"/>
  <c r="D23" i="5"/>
  <c r="H23" i="5" s="1"/>
  <c r="C23" i="5"/>
  <c r="I23" i="5" l="1"/>
  <c r="J23" i="5" s="1"/>
  <c r="B26" i="5"/>
  <c r="F25" i="5"/>
  <c r="G24" i="5"/>
  <c r="D24" i="5"/>
  <c r="H24" i="5" s="1"/>
  <c r="C24" i="5"/>
  <c r="I24" i="5" l="1"/>
  <c r="J24" i="5" s="1"/>
  <c r="G25" i="5"/>
  <c r="B27" i="5"/>
  <c r="B28" i="5" s="1"/>
  <c r="F26" i="5"/>
  <c r="D25" i="5"/>
  <c r="H25" i="5" s="1"/>
  <c r="C25" i="5"/>
  <c r="C28" i="5" l="1"/>
  <c r="F28" i="5"/>
  <c r="D28" i="5"/>
  <c r="H28" i="5" s="1"/>
  <c r="I25" i="5"/>
  <c r="J25" i="5" s="1"/>
  <c r="F27" i="5"/>
  <c r="G26" i="5"/>
  <c r="D26" i="5"/>
  <c r="H26" i="5" s="1"/>
  <c r="C26" i="5"/>
  <c r="G28" i="5" l="1"/>
  <c r="I28" i="5" s="1"/>
  <c r="J28" i="5" s="1"/>
  <c r="I26" i="5"/>
  <c r="J26" i="5" s="1"/>
  <c r="G27" i="5"/>
  <c r="D27" i="5"/>
  <c r="H27" i="5" s="1"/>
  <c r="C27" i="5"/>
  <c r="I27" i="5" l="1"/>
  <c r="J27" i="5" s="1"/>
</calcChain>
</file>

<file path=xl/sharedStrings.xml><?xml version="1.0" encoding="utf-8"?>
<sst xmlns="http://schemas.openxmlformats.org/spreadsheetml/2006/main" count="22" uniqueCount="17">
  <si>
    <t>Margin</t>
  </si>
  <si>
    <t>Gross claims</t>
  </si>
  <si>
    <t>Gross run-off result</t>
  </si>
  <si>
    <t>Reinsured claims</t>
  </si>
  <si>
    <t>Profit commission</t>
  </si>
  <si>
    <t>Reinsurer result</t>
  </si>
  <si>
    <t>Net run-off result</t>
  </si>
  <si>
    <t>Priority</t>
  </si>
  <si>
    <t>Limit</t>
  </si>
  <si>
    <t>M&amp;D premium</t>
  </si>
  <si>
    <t>LAP immediate</t>
  </si>
  <si>
    <t>LAP maximum</t>
  </si>
  <si>
    <t>LAP threshold</t>
  </si>
  <si>
    <t>Case+RBNS+IBNR+UEP+PDR</t>
  </si>
  <si>
    <t>Gross claim estimate</t>
  </si>
  <si>
    <t>Scenarios</t>
  </si>
  <si>
    <t>LAP as a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</si>
</sst>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9" fontId="2" fillId="0" borderId="0" xfId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3" fontId="2" fillId="2" borderId="0" xfId="0" applyNumberFormat="1" applyFont="1" applyFill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ADC!$C$13</c:f>
              <c:strCache>
                <c:ptCount val="1"/>
                <c:pt idx="0">
                  <c:v>Gross run-off result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ADC!$B$14:$B$28</c:f>
              <c:numCache>
                <c:formatCode>#,##0</c:formatCode>
                <c:ptCount val="15"/>
                <c:pt idx="0">
                  <c:v>32000000</c:v>
                </c:pt>
                <c:pt idx="1">
                  <c:v>34000000</c:v>
                </c:pt>
                <c:pt idx="2">
                  <c:v>36000000</c:v>
                </c:pt>
                <c:pt idx="3">
                  <c:v>38000000</c:v>
                </c:pt>
                <c:pt idx="4">
                  <c:v>40000000</c:v>
                </c:pt>
                <c:pt idx="5">
                  <c:v>42000000</c:v>
                </c:pt>
                <c:pt idx="6">
                  <c:v>44000000</c:v>
                </c:pt>
                <c:pt idx="7">
                  <c:v>46000000</c:v>
                </c:pt>
                <c:pt idx="8">
                  <c:v>48000000</c:v>
                </c:pt>
                <c:pt idx="9">
                  <c:v>50000000</c:v>
                </c:pt>
                <c:pt idx="10">
                  <c:v>52000000</c:v>
                </c:pt>
                <c:pt idx="11">
                  <c:v>54000000</c:v>
                </c:pt>
                <c:pt idx="12">
                  <c:v>56000000</c:v>
                </c:pt>
                <c:pt idx="13">
                  <c:v>58000000</c:v>
                </c:pt>
                <c:pt idx="14">
                  <c:v>60000000</c:v>
                </c:pt>
              </c:numCache>
            </c:numRef>
          </c:xVal>
          <c:yVal>
            <c:numRef>
              <c:f>ADC!$C$14:$C$28</c:f>
              <c:numCache>
                <c:formatCode>#,##0</c:formatCode>
                <c:ptCount val="15"/>
                <c:pt idx="0">
                  <c:v>14000000</c:v>
                </c:pt>
                <c:pt idx="1">
                  <c:v>12000000</c:v>
                </c:pt>
                <c:pt idx="2">
                  <c:v>10000000</c:v>
                </c:pt>
                <c:pt idx="3">
                  <c:v>8000000</c:v>
                </c:pt>
                <c:pt idx="4">
                  <c:v>6000000</c:v>
                </c:pt>
                <c:pt idx="5">
                  <c:v>4000000</c:v>
                </c:pt>
                <c:pt idx="6">
                  <c:v>2000000</c:v>
                </c:pt>
                <c:pt idx="7">
                  <c:v>0</c:v>
                </c:pt>
                <c:pt idx="8">
                  <c:v>-2000000</c:v>
                </c:pt>
                <c:pt idx="9">
                  <c:v>-4000000</c:v>
                </c:pt>
                <c:pt idx="10">
                  <c:v>-6000000</c:v>
                </c:pt>
                <c:pt idx="11">
                  <c:v>-8000000</c:v>
                </c:pt>
                <c:pt idx="12">
                  <c:v>-10000000</c:v>
                </c:pt>
                <c:pt idx="13">
                  <c:v>-12000000</c:v>
                </c:pt>
                <c:pt idx="14">
                  <c:v>-14000000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18-4563-AE50-646CF55B84D9}"/>
            </c:ext>
          </c:extLst>
        </c:ser>
        <c:ser>
          <c:idx val="1"/>
          <c:order val="1"/>
          <c:tx>
            <c:strRef>
              <c:f>ADC!$J$13</c:f>
              <c:strCache>
                <c:ptCount val="1"/>
                <c:pt idx="0">
                  <c:v>Net run-off result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ADC!$B$14:$B$28</c:f>
              <c:numCache>
                <c:formatCode>#,##0</c:formatCode>
                <c:ptCount val="15"/>
                <c:pt idx="0">
                  <c:v>32000000</c:v>
                </c:pt>
                <c:pt idx="1">
                  <c:v>34000000</c:v>
                </c:pt>
                <c:pt idx="2">
                  <c:v>36000000</c:v>
                </c:pt>
                <c:pt idx="3">
                  <c:v>38000000</c:v>
                </c:pt>
                <c:pt idx="4">
                  <c:v>40000000</c:v>
                </c:pt>
                <c:pt idx="5">
                  <c:v>42000000</c:v>
                </c:pt>
                <c:pt idx="6">
                  <c:v>44000000</c:v>
                </c:pt>
                <c:pt idx="7">
                  <c:v>46000000</c:v>
                </c:pt>
                <c:pt idx="8">
                  <c:v>48000000</c:v>
                </c:pt>
                <c:pt idx="9">
                  <c:v>50000000</c:v>
                </c:pt>
                <c:pt idx="10">
                  <c:v>52000000</c:v>
                </c:pt>
                <c:pt idx="11">
                  <c:v>54000000</c:v>
                </c:pt>
                <c:pt idx="12">
                  <c:v>56000000</c:v>
                </c:pt>
                <c:pt idx="13">
                  <c:v>58000000</c:v>
                </c:pt>
                <c:pt idx="14">
                  <c:v>60000000</c:v>
                </c:pt>
              </c:numCache>
            </c:numRef>
          </c:xVal>
          <c:yVal>
            <c:numRef>
              <c:f>ADC!$J$14:$J$28</c:f>
              <c:numCache>
                <c:formatCode>#,##0</c:formatCode>
                <c:ptCount val="15"/>
                <c:pt idx="0">
                  <c:v>9000000</c:v>
                </c:pt>
                <c:pt idx="1">
                  <c:v>7000000</c:v>
                </c:pt>
                <c:pt idx="2">
                  <c:v>5750000</c:v>
                </c:pt>
                <c:pt idx="3">
                  <c:v>2850000</c:v>
                </c:pt>
                <c:pt idx="4">
                  <c:v>1000000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-1000000</c:v>
                </c:pt>
                <c:pt idx="12">
                  <c:v>-3000000</c:v>
                </c:pt>
                <c:pt idx="13">
                  <c:v>-5000000</c:v>
                </c:pt>
                <c:pt idx="14">
                  <c:v>-7000000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18-4563-AE50-646CF55B84D9}"/>
            </c:ext>
          </c:extLst>
        </c:ser>
        <c:ser>
          <c:idx val="2"/>
          <c:order val="2"/>
          <c:tx>
            <c:strRef>
              <c:f>ADC!$I$13</c:f>
              <c:strCache>
                <c:ptCount val="1"/>
                <c:pt idx="0">
                  <c:v>Reinsurer result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ADC!$B$14:$B$28</c:f>
              <c:numCache>
                <c:formatCode>#,##0</c:formatCode>
                <c:ptCount val="15"/>
                <c:pt idx="0">
                  <c:v>32000000</c:v>
                </c:pt>
                <c:pt idx="1">
                  <c:v>34000000</c:v>
                </c:pt>
                <c:pt idx="2">
                  <c:v>36000000</c:v>
                </c:pt>
                <c:pt idx="3">
                  <c:v>38000000</c:v>
                </c:pt>
                <c:pt idx="4">
                  <c:v>40000000</c:v>
                </c:pt>
                <c:pt idx="5">
                  <c:v>42000000</c:v>
                </c:pt>
                <c:pt idx="6">
                  <c:v>44000000</c:v>
                </c:pt>
                <c:pt idx="7">
                  <c:v>46000000</c:v>
                </c:pt>
                <c:pt idx="8">
                  <c:v>48000000</c:v>
                </c:pt>
                <c:pt idx="9">
                  <c:v>50000000</c:v>
                </c:pt>
                <c:pt idx="10">
                  <c:v>52000000</c:v>
                </c:pt>
                <c:pt idx="11">
                  <c:v>54000000</c:v>
                </c:pt>
                <c:pt idx="12">
                  <c:v>56000000</c:v>
                </c:pt>
                <c:pt idx="13">
                  <c:v>58000000</c:v>
                </c:pt>
                <c:pt idx="14">
                  <c:v>60000000</c:v>
                </c:pt>
              </c:numCache>
            </c:numRef>
          </c:xVal>
          <c:yVal>
            <c:numRef>
              <c:f>ADC!$I$14:$I$28</c:f>
              <c:numCache>
                <c:formatCode>#,##0</c:formatCode>
                <c:ptCount val="15"/>
                <c:pt idx="0">
                  <c:v>5000000</c:v>
                </c:pt>
                <c:pt idx="1">
                  <c:v>5000000</c:v>
                </c:pt>
                <c:pt idx="2">
                  <c:v>4250000</c:v>
                </c:pt>
                <c:pt idx="3">
                  <c:v>5150000</c:v>
                </c:pt>
                <c:pt idx="4">
                  <c:v>5000000</c:v>
                </c:pt>
                <c:pt idx="5">
                  <c:v>4000000</c:v>
                </c:pt>
                <c:pt idx="6">
                  <c:v>2000000</c:v>
                </c:pt>
                <c:pt idx="7">
                  <c:v>0</c:v>
                </c:pt>
                <c:pt idx="8">
                  <c:v>-2000000</c:v>
                </c:pt>
                <c:pt idx="9">
                  <c:v>-4000000</c:v>
                </c:pt>
                <c:pt idx="10">
                  <c:v>-6000000</c:v>
                </c:pt>
                <c:pt idx="11">
                  <c:v>-7000000</c:v>
                </c:pt>
                <c:pt idx="12">
                  <c:v>-7000000</c:v>
                </c:pt>
                <c:pt idx="13">
                  <c:v>-7000000</c:v>
                </c:pt>
                <c:pt idx="14">
                  <c:v>-7000000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18-4563-AE50-646CF55B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720728"/>
        <c:axId val="604719744"/>
      </c:scatterChart>
      <c:valAx>
        <c:axId val="604720728"/>
        <c:scaling>
          <c:orientation val="minMax"/>
          <c:max val="60000000"/>
          <c:min val="320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Gross claim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4719744"/>
        <c:crosses val="autoZero"/>
        <c:crossBetween val="midCat"/>
      </c:valAx>
      <c:valAx>
        <c:axId val="604719744"/>
        <c:scaling>
          <c:orientation val="minMax"/>
          <c:max val="14000000"/>
          <c:min val="-1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47207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DDA4F30-765B-4D8A-8B02-2D5DEC545C92}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892BF0-57E6-4BCD-8271-75202765A2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81D2-B269-4C19-AC50-6651E08F69EF}">
  <dimension ref="A1:J28"/>
  <sheetViews>
    <sheetView workbookViewId="0">
      <selection activeCell="M11" sqref="M11"/>
    </sheetView>
  </sheetViews>
  <sheetFormatPr defaultColWidth="11.5703125" defaultRowHeight="11.25" x14ac:dyDescent="0.2"/>
  <cols>
    <col min="1" max="1" width="15.42578125" style="1" bestFit="1" customWidth="1"/>
    <col min="2" max="2" width="10" style="2" bestFit="1" customWidth="1"/>
    <col min="3" max="3" width="9.28515625" style="2" bestFit="1" customWidth="1"/>
    <col min="4" max="6" width="8.42578125" style="2" customWidth="1"/>
    <col min="7" max="7" width="9.7109375" style="2" customWidth="1"/>
    <col min="8" max="8" width="9.85546875" style="2" customWidth="1"/>
    <col min="9" max="10" width="8.42578125" style="2" customWidth="1"/>
    <col min="11" max="16384" width="11.5703125" style="2"/>
  </cols>
  <sheetData>
    <row r="1" spans="1:10" x14ac:dyDescent="0.2">
      <c r="A1" s="10" t="s">
        <v>7</v>
      </c>
      <c r="B1" s="2">
        <v>35000000</v>
      </c>
    </row>
    <row r="2" spans="1:10" x14ac:dyDescent="0.2">
      <c r="A2" s="10" t="s">
        <v>8</v>
      </c>
      <c r="B2" s="2">
        <v>18000000</v>
      </c>
    </row>
    <row r="3" spans="1:10" x14ac:dyDescent="0.2">
      <c r="A3" s="10" t="s">
        <v>9</v>
      </c>
      <c r="B3" s="2">
        <v>6000000</v>
      </c>
    </row>
    <row r="4" spans="1:10" x14ac:dyDescent="0.2">
      <c r="A4" s="10" t="s">
        <v>12</v>
      </c>
      <c r="B4" s="2">
        <v>38000000</v>
      </c>
    </row>
    <row r="5" spans="1:10" x14ac:dyDescent="0.2">
      <c r="A5" s="10" t="s">
        <v>10</v>
      </c>
      <c r="B5" s="2">
        <v>2400000</v>
      </c>
    </row>
    <row r="6" spans="1:10" x14ac:dyDescent="0.2">
      <c r="A6" s="10" t="s">
        <v>16</v>
      </c>
      <c r="B6" s="3">
        <v>0.8</v>
      </c>
    </row>
    <row r="7" spans="1:10" x14ac:dyDescent="0.2">
      <c r="A7" s="10" t="s">
        <v>11</v>
      </c>
      <c r="B7" s="2">
        <v>5000000</v>
      </c>
    </row>
    <row r="8" spans="1:10" x14ac:dyDescent="0.2">
      <c r="A8" s="10" t="s">
        <v>4</v>
      </c>
      <c r="B8" s="3">
        <v>0.25</v>
      </c>
    </row>
    <row r="9" spans="1:10" x14ac:dyDescent="0.2">
      <c r="A9" s="1" t="s">
        <v>0</v>
      </c>
      <c r="B9" s="2">
        <v>2000000</v>
      </c>
    </row>
    <row r="11" spans="1:10" x14ac:dyDescent="0.2">
      <c r="A11" s="19" t="s">
        <v>14</v>
      </c>
      <c r="B11" s="15">
        <v>46000000</v>
      </c>
      <c r="C11" s="10" t="s">
        <v>13</v>
      </c>
    </row>
    <row r="13" spans="1:10" ht="22.5" x14ac:dyDescent="0.2">
      <c r="A13" s="25" t="s">
        <v>15</v>
      </c>
      <c r="B13" s="11" t="s">
        <v>1</v>
      </c>
      <c r="C13" s="11" t="s">
        <v>2</v>
      </c>
      <c r="D13" s="12" t="s">
        <v>3</v>
      </c>
      <c r="E13" s="13" t="s">
        <v>9</v>
      </c>
      <c r="F13" s="13" t="s">
        <v>10</v>
      </c>
      <c r="G13" s="13" t="s">
        <v>16</v>
      </c>
      <c r="H13" s="13" t="s">
        <v>4</v>
      </c>
      <c r="I13" s="14" t="s">
        <v>5</v>
      </c>
      <c r="J13" s="14" t="s">
        <v>6</v>
      </c>
    </row>
    <row r="14" spans="1:10" x14ac:dyDescent="0.2">
      <c r="B14" s="2">
        <v>32000000</v>
      </c>
      <c r="C14" s="2">
        <f t="shared" ref="C14:C27" si="0">$B$11-B14</f>
        <v>14000000</v>
      </c>
      <c r="D14" s="5">
        <f t="shared" ref="D14:D27" si="1">MIN($B$2,MAX(0,B14-$B$1))</f>
        <v>0</v>
      </c>
      <c r="E14" s="6">
        <f t="shared" ref="E14:E28" si="2">$B$3</f>
        <v>6000000</v>
      </c>
      <c r="F14" s="6">
        <f t="shared" ref="F14:F27" si="3">$B$5*(B14&gt;=$B$4)</f>
        <v>0</v>
      </c>
      <c r="G14" s="6">
        <f t="shared" ref="G14:G27" si="4">MIN($B$7-F14,$B$6*MAX(0,B14-$B$4))</f>
        <v>0</v>
      </c>
      <c r="H14" s="6">
        <f t="shared" ref="H14:H27" si="5">MAX(0,$B$8*($B$3-$B$9-D14))</f>
        <v>1000000</v>
      </c>
      <c r="I14" s="7">
        <f t="shared" ref="I14:I27" si="6">SUM(E14:G14)-D14-H14</f>
        <v>5000000</v>
      </c>
      <c r="J14" s="7">
        <f t="shared" ref="J14:J27" si="7">+C14-I14</f>
        <v>9000000</v>
      </c>
    </row>
    <row r="15" spans="1:10" x14ac:dyDescent="0.2">
      <c r="B15" s="2">
        <f t="shared" ref="B15:B27" si="8">+B14+2000000</f>
        <v>34000000</v>
      </c>
      <c r="C15" s="2">
        <f t="shared" si="0"/>
        <v>12000000</v>
      </c>
      <c r="D15" s="5">
        <f t="shared" si="1"/>
        <v>0</v>
      </c>
      <c r="E15" s="6">
        <f t="shared" si="2"/>
        <v>6000000</v>
      </c>
      <c r="F15" s="6">
        <f t="shared" si="3"/>
        <v>0</v>
      </c>
      <c r="G15" s="6">
        <f t="shared" si="4"/>
        <v>0</v>
      </c>
      <c r="H15" s="6">
        <f t="shared" si="5"/>
        <v>1000000</v>
      </c>
      <c r="I15" s="7">
        <f t="shared" si="6"/>
        <v>5000000</v>
      </c>
      <c r="J15" s="7">
        <f t="shared" si="7"/>
        <v>7000000</v>
      </c>
    </row>
    <row r="16" spans="1:10" x14ac:dyDescent="0.2">
      <c r="B16" s="2">
        <f t="shared" si="8"/>
        <v>36000000</v>
      </c>
      <c r="C16" s="2">
        <f t="shared" si="0"/>
        <v>10000000</v>
      </c>
      <c r="D16" s="5">
        <f t="shared" si="1"/>
        <v>1000000</v>
      </c>
      <c r="E16" s="6">
        <f t="shared" si="2"/>
        <v>6000000</v>
      </c>
      <c r="F16" s="6">
        <f t="shared" si="3"/>
        <v>0</v>
      </c>
      <c r="G16" s="6">
        <f t="shared" si="4"/>
        <v>0</v>
      </c>
      <c r="H16" s="6">
        <f t="shared" si="5"/>
        <v>750000</v>
      </c>
      <c r="I16" s="7">
        <f t="shared" si="6"/>
        <v>4250000</v>
      </c>
      <c r="J16" s="7">
        <f t="shared" si="7"/>
        <v>5750000</v>
      </c>
    </row>
    <row r="17" spans="1:10" x14ac:dyDescent="0.2">
      <c r="B17" s="2">
        <f t="shared" si="8"/>
        <v>38000000</v>
      </c>
      <c r="C17" s="2">
        <f t="shared" si="0"/>
        <v>8000000</v>
      </c>
      <c r="D17" s="5">
        <f t="shared" si="1"/>
        <v>3000000</v>
      </c>
      <c r="E17" s="6">
        <f t="shared" si="2"/>
        <v>6000000</v>
      </c>
      <c r="F17" s="6">
        <f t="shared" si="3"/>
        <v>2400000</v>
      </c>
      <c r="G17" s="6">
        <f t="shared" si="4"/>
        <v>0</v>
      </c>
      <c r="H17" s="6">
        <f t="shared" si="5"/>
        <v>250000</v>
      </c>
      <c r="I17" s="7">
        <f t="shared" si="6"/>
        <v>5150000</v>
      </c>
      <c r="J17" s="7">
        <f t="shared" si="7"/>
        <v>2850000</v>
      </c>
    </row>
    <row r="18" spans="1:10" x14ac:dyDescent="0.2">
      <c r="B18" s="2">
        <f t="shared" si="8"/>
        <v>40000000</v>
      </c>
      <c r="C18" s="2">
        <f t="shared" si="0"/>
        <v>6000000</v>
      </c>
      <c r="D18" s="5">
        <f t="shared" si="1"/>
        <v>5000000</v>
      </c>
      <c r="E18" s="6">
        <f t="shared" si="2"/>
        <v>6000000</v>
      </c>
      <c r="F18" s="6">
        <f t="shared" si="3"/>
        <v>2400000</v>
      </c>
      <c r="G18" s="6">
        <f t="shared" si="4"/>
        <v>1600000</v>
      </c>
      <c r="H18" s="6">
        <f t="shared" si="5"/>
        <v>0</v>
      </c>
      <c r="I18" s="7">
        <f t="shared" si="6"/>
        <v>5000000</v>
      </c>
      <c r="J18" s="7">
        <f t="shared" si="7"/>
        <v>1000000</v>
      </c>
    </row>
    <row r="19" spans="1:10" x14ac:dyDescent="0.2">
      <c r="B19" s="2">
        <f t="shared" si="8"/>
        <v>42000000</v>
      </c>
      <c r="C19" s="2">
        <f t="shared" si="0"/>
        <v>4000000</v>
      </c>
      <c r="D19" s="5">
        <f t="shared" si="1"/>
        <v>7000000</v>
      </c>
      <c r="E19" s="6">
        <f t="shared" si="2"/>
        <v>6000000</v>
      </c>
      <c r="F19" s="6">
        <f t="shared" si="3"/>
        <v>2400000</v>
      </c>
      <c r="G19" s="6">
        <f t="shared" si="4"/>
        <v>2600000</v>
      </c>
      <c r="H19" s="6">
        <f t="shared" si="5"/>
        <v>0</v>
      </c>
      <c r="I19" s="7">
        <f t="shared" si="6"/>
        <v>4000000</v>
      </c>
      <c r="J19" s="7">
        <f t="shared" si="7"/>
        <v>0</v>
      </c>
    </row>
    <row r="20" spans="1:10" x14ac:dyDescent="0.2">
      <c r="B20" s="2">
        <f t="shared" si="8"/>
        <v>44000000</v>
      </c>
      <c r="C20" s="2">
        <f t="shared" si="0"/>
        <v>2000000</v>
      </c>
      <c r="D20" s="5">
        <f t="shared" si="1"/>
        <v>9000000</v>
      </c>
      <c r="E20" s="6">
        <f t="shared" si="2"/>
        <v>6000000</v>
      </c>
      <c r="F20" s="6">
        <f t="shared" si="3"/>
        <v>2400000</v>
      </c>
      <c r="G20" s="6">
        <f t="shared" si="4"/>
        <v>2600000</v>
      </c>
      <c r="H20" s="6">
        <f t="shared" si="5"/>
        <v>0</v>
      </c>
      <c r="I20" s="7">
        <f t="shared" si="6"/>
        <v>2000000</v>
      </c>
      <c r="J20" s="7">
        <f t="shared" si="7"/>
        <v>0</v>
      </c>
    </row>
    <row r="21" spans="1:10" x14ac:dyDescent="0.2">
      <c r="A21" s="19" t="s">
        <v>14</v>
      </c>
      <c r="B21" s="15">
        <f t="shared" si="8"/>
        <v>46000000</v>
      </c>
      <c r="C21" s="15">
        <f t="shared" si="0"/>
        <v>0</v>
      </c>
      <c r="D21" s="16">
        <f t="shared" si="1"/>
        <v>11000000</v>
      </c>
      <c r="E21" s="17">
        <f t="shared" si="2"/>
        <v>6000000</v>
      </c>
      <c r="F21" s="17">
        <f t="shared" si="3"/>
        <v>2400000</v>
      </c>
      <c r="G21" s="17">
        <f t="shared" si="4"/>
        <v>2600000</v>
      </c>
      <c r="H21" s="17">
        <f t="shared" si="5"/>
        <v>0</v>
      </c>
      <c r="I21" s="18">
        <f t="shared" si="6"/>
        <v>0</v>
      </c>
      <c r="J21" s="18">
        <f t="shared" si="7"/>
        <v>0</v>
      </c>
    </row>
    <row r="22" spans="1:10" x14ac:dyDescent="0.2">
      <c r="A22" s="20"/>
      <c r="B22" s="21">
        <f t="shared" si="8"/>
        <v>48000000</v>
      </c>
      <c r="C22" s="21">
        <f t="shared" si="0"/>
        <v>-2000000</v>
      </c>
      <c r="D22" s="22">
        <f t="shared" si="1"/>
        <v>13000000</v>
      </c>
      <c r="E22" s="23">
        <f t="shared" si="2"/>
        <v>6000000</v>
      </c>
      <c r="F22" s="23">
        <f t="shared" si="3"/>
        <v>2400000</v>
      </c>
      <c r="G22" s="23">
        <f t="shared" si="4"/>
        <v>2600000</v>
      </c>
      <c r="H22" s="23">
        <f t="shared" si="5"/>
        <v>0</v>
      </c>
      <c r="I22" s="24">
        <f t="shared" si="6"/>
        <v>-2000000</v>
      </c>
      <c r="J22" s="24">
        <f t="shared" si="7"/>
        <v>0</v>
      </c>
    </row>
    <row r="23" spans="1:10" x14ac:dyDescent="0.2">
      <c r="B23" s="2">
        <f t="shared" si="8"/>
        <v>50000000</v>
      </c>
      <c r="C23" s="2">
        <f t="shared" si="0"/>
        <v>-4000000</v>
      </c>
      <c r="D23" s="5">
        <f t="shared" si="1"/>
        <v>15000000</v>
      </c>
      <c r="E23" s="6">
        <f t="shared" si="2"/>
        <v>6000000</v>
      </c>
      <c r="F23" s="6">
        <f t="shared" si="3"/>
        <v>2400000</v>
      </c>
      <c r="G23" s="6">
        <f t="shared" si="4"/>
        <v>2600000</v>
      </c>
      <c r="H23" s="6">
        <f t="shared" si="5"/>
        <v>0</v>
      </c>
      <c r="I23" s="7">
        <f t="shared" si="6"/>
        <v>-4000000</v>
      </c>
      <c r="J23" s="7">
        <f t="shared" si="7"/>
        <v>0</v>
      </c>
    </row>
    <row r="24" spans="1:10" x14ac:dyDescent="0.2">
      <c r="B24" s="2">
        <f t="shared" si="8"/>
        <v>52000000</v>
      </c>
      <c r="C24" s="2">
        <f t="shared" si="0"/>
        <v>-6000000</v>
      </c>
      <c r="D24" s="5">
        <f t="shared" si="1"/>
        <v>17000000</v>
      </c>
      <c r="E24" s="6">
        <f t="shared" si="2"/>
        <v>6000000</v>
      </c>
      <c r="F24" s="6">
        <f t="shared" si="3"/>
        <v>2400000</v>
      </c>
      <c r="G24" s="6">
        <f t="shared" si="4"/>
        <v>2600000</v>
      </c>
      <c r="H24" s="6">
        <f t="shared" si="5"/>
        <v>0</v>
      </c>
      <c r="I24" s="7">
        <f t="shared" si="6"/>
        <v>-6000000</v>
      </c>
      <c r="J24" s="7">
        <f t="shared" si="7"/>
        <v>0</v>
      </c>
    </row>
    <row r="25" spans="1:10" x14ac:dyDescent="0.2">
      <c r="B25" s="2">
        <f t="shared" si="8"/>
        <v>54000000</v>
      </c>
      <c r="C25" s="2">
        <f t="shared" si="0"/>
        <v>-8000000</v>
      </c>
      <c r="D25" s="5">
        <f t="shared" si="1"/>
        <v>18000000</v>
      </c>
      <c r="E25" s="6">
        <f t="shared" si="2"/>
        <v>6000000</v>
      </c>
      <c r="F25" s="6">
        <f t="shared" si="3"/>
        <v>2400000</v>
      </c>
      <c r="G25" s="6">
        <f t="shared" si="4"/>
        <v>2600000</v>
      </c>
      <c r="H25" s="6">
        <f t="shared" si="5"/>
        <v>0</v>
      </c>
      <c r="I25" s="7">
        <f t="shared" si="6"/>
        <v>-7000000</v>
      </c>
      <c r="J25" s="7">
        <f t="shared" si="7"/>
        <v>-1000000</v>
      </c>
    </row>
    <row r="26" spans="1:10" x14ac:dyDescent="0.2">
      <c r="B26" s="2">
        <f t="shared" si="8"/>
        <v>56000000</v>
      </c>
      <c r="C26" s="2">
        <f t="shared" si="0"/>
        <v>-10000000</v>
      </c>
      <c r="D26" s="5">
        <f t="shared" si="1"/>
        <v>18000000</v>
      </c>
      <c r="E26" s="6">
        <f t="shared" si="2"/>
        <v>6000000</v>
      </c>
      <c r="F26" s="6">
        <f t="shared" si="3"/>
        <v>2400000</v>
      </c>
      <c r="G26" s="6">
        <f t="shared" si="4"/>
        <v>2600000</v>
      </c>
      <c r="H26" s="6">
        <f t="shared" si="5"/>
        <v>0</v>
      </c>
      <c r="I26" s="7">
        <f t="shared" si="6"/>
        <v>-7000000</v>
      </c>
      <c r="J26" s="7">
        <f t="shared" si="7"/>
        <v>-3000000</v>
      </c>
    </row>
    <row r="27" spans="1:10" x14ac:dyDescent="0.2">
      <c r="B27" s="2">
        <f t="shared" si="8"/>
        <v>58000000</v>
      </c>
      <c r="C27" s="2">
        <f t="shared" si="0"/>
        <v>-12000000</v>
      </c>
      <c r="D27" s="5">
        <f t="shared" si="1"/>
        <v>18000000</v>
      </c>
      <c r="E27" s="6">
        <f t="shared" si="2"/>
        <v>6000000</v>
      </c>
      <c r="F27" s="6">
        <f t="shared" si="3"/>
        <v>2400000</v>
      </c>
      <c r="G27" s="6">
        <f t="shared" si="4"/>
        <v>2600000</v>
      </c>
      <c r="H27" s="6">
        <f t="shared" si="5"/>
        <v>0</v>
      </c>
      <c r="I27" s="7">
        <f t="shared" si="6"/>
        <v>-7000000</v>
      </c>
      <c r="J27" s="7">
        <f t="shared" si="7"/>
        <v>-5000000</v>
      </c>
    </row>
    <row r="28" spans="1:10" x14ac:dyDescent="0.2">
      <c r="A28" s="26"/>
      <c r="B28" s="4">
        <f t="shared" ref="B28" si="9">+B27+2000000</f>
        <v>60000000</v>
      </c>
      <c r="C28" s="4">
        <f t="shared" ref="C28" si="10">$B$11-B28</f>
        <v>-14000000</v>
      </c>
      <c r="D28" s="8">
        <f t="shared" ref="D28" si="11">MIN($B$2,MAX(0,B28-$B$1))</f>
        <v>18000000</v>
      </c>
      <c r="E28" s="4">
        <f t="shared" si="2"/>
        <v>6000000</v>
      </c>
      <c r="F28" s="4">
        <f t="shared" ref="F28" si="12">$B$5*(B28&gt;=$B$4)</f>
        <v>2400000</v>
      </c>
      <c r="G28" s="4">
        <f t="shared" ref="G28" si="13">MIN($B$7-F28,$B$6*MAX(0,B28-$B$4))</f>
        <v>2600000</v>
      </c>
      <c r="H28" s="4">
        <f t="shared" ref="H28" si="14">MAX(0,$B$8*($B$3-$B$9-D28))</f>
        <v>0</v>
      </c>
      <c r="I28" s="9">
        <f t="shared" ref="I28" si="15">SUM(E28:G28)-D28-H28</f>
        <v>-7000000</v>
      </c>
      <c r="J28" s="9">
        <f t="shared" ref="J28" si="16">+C28-I28</f>
        <v>-7000000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273C0EECCBA4448B3B978FF8534B7A" ma:contentTypeVersion="7" ma:contentTypeDescription="Create a new document." ma:contentTypeScope="" ma:versionID="265e1f4c9e62799ce6d94381994eb4c7">
  <xsd:schema xmlns:xsd="http://www.w3.org/2001/XMLSchema" xmlns:xs="http://www.w3.org/2001/XMLSchema" xmlns:p="http://schemas.microsoft.com/office/2006/metadata/properties" xmlns:ns2="87f0ec16-d206-408c-b1de-105b9c1ac385" xmlns:ns3="41e89b60-60ba-4d54-aa32-a06160f80ea3" targetNamespace="http://schemas.microsoft.com/office/2006/metadata/properties" ma:root="true" ma:fieldsID="5adf96cb39aaded2b073f5cb3302726b" ns2:_="" ns3:_="">
    <xsd:import namespace="87f0ec16-d206-408c-b1de-105b9c1ac385"/>
    <xsd:import namespace="41e89b60-60ba-4d54-aa32-a06160f80e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0ec16-d206-408c-b1de-105b9c1ac3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89b60-60ba-4d54-aa32-a06160f80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E6FD23-17BA-4E0E-9879-D2E581B2856A}"/>
</file>

<file path=customXml/itemProps2.xml><?xml version="1.0" encoding="utf-8"?>
<ds:datastoreItem xmlns:ds="http://schemas.openxmlformats.org/officeDocument/2006/customXml" ds:itemID="{73D8CAB1-CE47-47BE-A6EC-A7628D7E0B8B}"/>
</file>

<file path=customXml/itemProps3.xml><?xml version="1.0" encoding="utf-8"?>
<ds:datastoreItem xmlns:ds="http://schemas.openxmlformats.org/officeDocument/2006/customXml" ds:itemID="{3C44F789-B4C9-4F68-9BEA-130D9145B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ADC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2017-11-27T11:14:21Z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0x010100CB273C0EECCBA4448B3B978FF8534B7A</vt:lpwstr>
  </property>
</Properties>
</file>